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alara\Desktop\"/>
    </mc:Choice>
  </mc:AlternateContent>
  <xr:revisionPtr revIDLastSave="0" documentId="8_{FEA5144F-7C0A-4019-83AA-BBBD9F878990}" xr6:coauthVersionLast="47" xr6:coauthVersionMax="47" xr10:uidLastSave="{00000000-0000-0000-0000-000000000000}"/>
  <bookViews>
    <workbookView xWindow="-120" yWindow="-120" windowWidth="29040" windowHeight="15720" xr2:uid="{FDCCB972-F37E-4194-92AE-4628D5E81BB3}"/>
  </bookViews>
  <sheets>
    <sheet name="Junh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G27" i="1"/>
  <c r="G21" i="1" s="1"/>
  <c r="F27" i="1"/>
  <c r="E27" i="1"/>
  <c r="D27" i="1"/>
  <c r="C27" i="1"/>
  <c r="B27" i="1"/>
  <c r="D26" i="1"/>
  <c r="F25" i="1"/>
  <c r="E25" i="1"/>
  <c r="D25" i="1"/>
  <c r="B25" i="1"/>
  <c r="D16" i="1"/>
  <c r="D14" i="1" s="1"/>
  <c r="B16" i="1"/>
  <c r="B14" i="1" s="1"/>
  <c r="G14" i="1"/>
  <c r="F14" i="1"/>
  <c r="E14" i="1"/>
  <c r="C14" i="1"/>
  <c r="F21" i="1" l="1"/>
  <c r="F31" i="1" s="1"/>
  <c r="C21" i="1"/>
  <c r="C31" i="1" s="1"/>
  <c r="G31" i="1"/>
  <c r="B21" i="1"/>
  <c r="B31" i="1" s="1"/>
  <c r="B33" i="1" s="1"/>
  <c r="C12" i="1" s="1"/>
  <c r="E21" i="1"/>
  <c r="E31" i="1" s="1"/>
  <c r="D21" i="1"/>
  <c r="D31" i="1" s="1"/>
  <c r="C33" i="1" l="1"/>
  <c r="D12" i="1" s="1"/>
  <c r="D33" i="1" s="1"/>
  <c r="D35" i="1" l="1"/>
  <c r="E12" i="1"/>
  <c r="E33" i="1" s="1"/>
  <c r="F12" i="1" l="1"/>
  <c r="F33" i="1" s="1"/>
  <c r="G12" i="1" l="1"/>
  <c r="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tc={8E4A7E43-DCC8-4D1F-AAD2-BC3DA839ACC5}</author>
  </authors>
  <commentList>
    <comment ref="F19" authorId="0" shapeId="0" xr:uid="{8E4A7E43-DCC8-4D1F-AAD2-BC3DA839ACC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Conversão em receita na fonte incorreta, reg. Em junho fonte 1760212</t>
      </text>
    </comment>
  </commentList>
</comments>
</file>

<file path=xl/sharedStrings.xml><?xml version="1.0" encoding="utf-8"?>
<sst xmlns="http://schemas.openxmlformats.org/spreadsheetml/2006/main" count="31" uniqueCount="31">
  <si>
    <t>SELO DE FISCALIZAÇÃO (*)</t>
  </si>
  <si>
    <t>FLUXO DE CAIXA</t>
  </si>
  <si>
    <t>EXERCÍCIO 2024</t>
  </si>
  <si>
    <t>Descrição</t>
  </si>
  <si>
    <t>Janeiro</t>
  </si>
  <si>
    <t>Fevereiro</t>
  </si>
  <si>
    <t>Março</t>
  </si>
  <si>
    <t>Abril</t>
  </si>
  <si>
    <t>Maio</t>
  </si>
  <si>
    <t>Junho</t>
  </si>
  <si>
    <t>1  Saldo Inicial</t>
  </si>
  <si>
    <t>2  Ingressos</t>
  </si>
  <si>
    <t>2.1  Receita de serviços extrajudiciais</t>
  </si>
  <si>
    <t>2.2  Rendimentos de aplicações financeiras</t>
  </si>
  <si>
    <t>2.3  Devolução de pagamentos de atos gratuitos</t>
  </si>
  <si>
    <t>2.4  Devolução de adiantamentos</t>
  </si>
  <si>
    <t xml:space="preserve">2.5  Transferências intragovernamental </t>
  </si>
  <si>
    <t>3  Desembolsos</t>
  </si>
  <si>
    <t>3.1  Devolução de valores</t>
  </si>
  <si>
    <t>3.2  Aquisição de bens</t>
  </si>
  <si>
    <t>3.3  Pagamento às serventias de atos gratuitos</t>
  </si>
  <si>
    <t>3.4  Repasse às serventias p/gastos de manutenção</t>
  </si>
  <si>
    <t>3.5  Gastos com pessoal</t>
  </si>
  <si>
    <t>3.6  Pasep</t>
  </si>
  <si>
    <t>3.7  (-) Saldo IRRF a recolher</t>
  </si>
  <si>
    <t>4  Saldo do Período</t>
  </si>
  <si>
    <t>5  Saldo Final</t>
  </si>
  <si>
    <t>5.1 Depósitos Conta 36000-7</t>
  </si>
  <si>
    <t>(*) LC 175/1998, LC 365/2006 e LC 408/2008.</t>
  </si>
  <si>
    <t>Ellen White Baiense Concenço</t>
  </si>
  <si>
    <t>Chefe da Divisão de Contabilidade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</si>
</sst>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/yyyy"/>
    <numFmt numFmtId="165" formatCode="_(* #,##0.00_);_(* \(#,##0.00\);_(* &quot;-&quot;??_);_(@_)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theme="1" tint="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2" fillId="0" borderId="0">
      <alignment vertical="top"/>
    </xf>
  </cellStyleXfs>
  <cellXfs count="60">
    <xf numFmtId="0" fontId="0" fillId="0" borderId="0" xfId="0"/>
    <xf numFmtId="0" fontId="3" fillId="0" borderId="0" xfId="2" applyFont="1" applyAlignment="1">
      <alignment horizontal="center"/>
    </xf>
    <xf numFmtId="0" fontId="1" fillId="0" borderId="0" xfId="0" applyFont="1"/>
    <xf numFmtId="0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1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3" xfId="0" applyFont="1" applyFill="1" applyBorder="1"/>
    <xf numFmtId="0" fontId="7" fillId="2" borderId="6" xfId="0" applyFont="1" applyFill="1" applyBorder="1"/>
    <xf numFmtId="0" fontId="1" fillId="2" borderId="6" xfId="0" applyFont="1" applyFill="1" applyBorder="1"/>
    <xf numFmtId="43" fontId="7" fillId="2" borderId="6" xfId="1" applyFont="1" applyFill="1" applyBorder="1"/>
    <xf numFmtId="0" fontId="6" fillId="2" borderId="8" xfId="0" applyFont="1" applyFill="1" applyBorder="1"/>
    <xf numFmtId="43" fontId="6" fillId="2" borderId="7" xfId="3" applyNumberFormat="1" applyFont="1" applyFill="1" applyBorder="1" applyAlignment="1">
      <alignment horizontal="right"/>
    </xf>
    <xf numFmtId="0" fontId="7" fillId="2" borderId="8" xfId="0" applyFont="1" applyFill="1" applyBorder="1"/>
    <xf numFmtId="43" fontId="7" fillId="2" borderId="7" xfId="3" applyNumberFormat="1" applyFont="1" applyFill="1" applyBorder="1" applyAlignment="1">
      <alignment horizontal="right"/>
    </xf>
    <xf numFmtId="43" fontId="7" fillId="2" borderId="9" xfId="3" applyNumberFormat="1" applyFont="1" applyFill="1" applyBorder="1" applyAlignment="1">
      <alignment horizontal="right"/>
    </xf>
    <xf numFmtId="43" fontId="1" fillId="2" borderId="9" xfId="0" applyNumberFormat="1" applyFont="1" applyFill="1" applyBorder="1" applyAlignment="1">
      <alignment horizontal="right"/>
    </xf>
    <xf numFmtId="43" fontId="7" fillId="2" borderId="9" xfId="1" applyFont="1" applyFill="1" applyBorder="1" applyAlignment="1">
      <alignment horizontal="right"/>
    </xf>
    <xf numFmtId="4" fontId="1" fillId="0" borderId="0" xfId="0" applyNumberFormat="1" applyFont="1"/>
    <xf numFmtId="0" fontId="7" fillId="0" borderId="8" xfId="0" applyFont="1" applyBorder="1"/>
    <xf numFmtId="43" fontId="7" fillId="0" borderId="7" xfId="3" applyNumberFormat="1" applyFont="1" applyFill="1" applyBorder="1" applyAlignment="1">
      <alignment horizontal="right"/>
    </xf>
    <xf numFmtId="43" fontId="7" fillId="0" borderId="9" xfId="3" applyNumberFormat="1" applyFont="1" applyFill="1" applyBorder="1" applyAlignment="1">
      <alignment horizontal="right"/>
    </xf>
    <xf numFmtId="43" fontId="7" fillId="0" borderId="9" xfId="3" applyNumberFormat="1" applyFont="1" applyBorder="1" applyAlignment="1">
      <alignment horizontal="right"/>
    </xf>
    <xf numFmtId="43" fontId="1" fillId="3" borderId="9" xfId="0" applyNumberFormat="1" applyFont="1" applyFill="1" applyBorder="1" applyAlignment="1">
      <alignment horizontal="right"/>
    </xf>
    <xf numFmtId="43" fontId="1" fillId="0" borderId="9" xfId="0" applyNumberFormat="1" applyFont="1" applyBorder="1" applyAlignment="1">
      <alignment horizontal="right"/>
    </xf>
    <xf numFmtId="43" fontId="7" fillId="0" borderId="9" xfId="1" applyFont="1" applyBorder="1" applyAlignment="1">
      <alignment horizontal="right"/>
    </xf>
    <xf numFmtId="43" fontId="1" fillId="0" borderId="9" xfId="3" applyNumberFormat="1" applyFont="1" applyFill="1" applyBorder="1" applyAlignment="1">
      <alignment horizontal="right"/>
    </xf>
    <xf numFmtId="43" fontId="1" fillId="0" borderId="9" xfId="3" applyNumberFormat="1" applyFont="1" applyBorder="1" applyAlignment="1">
      <alignment horizontal="right"/>
    </xf>
    <xf numFmtId="43" fontId="7" fillId="0" borderId="9" xfId="1" applyFont="1" applyFill="1" applyBorder="1" applyAlignment="1">
      <alignment horizontal="right"/>
    </xf>
    <xf numFmtId="43" fontId="1" fillId="3" borderId="9" xfId="3" applyNumberFormat="1" applyFont="1" applyFill="1" applyBorder="1" applyAlignment="1">
      <alignment horizontal="right"/>
    </xf>
    <xf numFmtId="43" fontId="6" fillId="0" borderId="7" xfId="3" applyNumberFormat="1" applyFont="1" applyFill="1" applyBorder="1" applyAlignment="1">
      <alignment horizontal="right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3" fontId="1" fillId="0" borderId="0" xfId="0" applyNumberFormat="1" applyFont="1" applyAlignment="1">
      <alignment vertical="top"/>
    </xf>
    <xf numFmtId="165" fontId="1" fillId="0" borderId="0" xfId="0" applyNumberFormat="1" applyFont="1"/>
    <xf numFmtId="39" fontId="1" fillId="0" borderId="9" xfId="0" applyNumberFormat="1" applyFont="1" applyBorder="1" applyAlignment="1">
      <alignment horizontal="right"/>
    </xf>
    <xf numFmtId="43" fontId="8" fillId="2" borderId="7" xfId="3" applyNumberFormat="1" applyFont="1" applyFill="1" applyBorder="1" applyAlignment="1">
      <alignment horizontal="right"/>
    </xf>
    <xf numFmtId="43" fontId="7" fillId="2" borderId="4" xfId="3" applyNumberFormat="1" applyFont="1" applyFill="1" applyBorder="1" applyAlignment="1">
      <alignment horizontal="right"/>
    </xf>
    <xf numFmtId="43" fontId="9" fillId="2" borderId="10" xfId="3" applyNumberFormat="1" applyFont="1" applyFill="1" applyBorder="1" applyAlignment="1">
      <alignment horizontal="right"/>
    </xf>
    <xf numFmtId="43" fontId="9" fillId="2" borderId="10" xfId="0" applyNumberFormat="1" applyFont="1" applyFill="1" applyBorder="1" applyAlignment="1">
      <alignment horizontal="right"/>
    </xf>
    <xf numFmtId="43" fontId="1" fillId="2" borderId="10" xfId="0" applyNumberFormat="1" applyFont="1" applyFill="1" applyBorder="1" applyAlignment="1">
      <alignment horizontal="right"/>
    </xf>
    <xf numFmtId="43" fontId="7" fillId="2" borderId="10" xfId="1" applyFont="1" applyFill="1" applyBorder="1" applyAlignment="1">
      <alignment horizontal="right"/>
    </xf>
    <xf numFmtId="0" fontId="6" fillId="2" borderId="11" xfId="0" applyFont="1" applyFill="1" applyBorder="1"/>
    <xf numFmtId="43" fontId="6" fillId="2" borderId="12" xfId="3" applyNumberFormat="1" applyFont="1" applyFill="1" applyBorder="1" applyAlignment="1">
      <alignment horizontal="right"/>
    </xf>
    <xf numFmtId="43" fontId="8" fillId="2" borderId="2" xfId="3" applyNumberFormat="1" applyFont="1" applyFill="1" applyBorder="1" applyAlignment="1">
      <alignment horizontal="right"/>
    </xf>
    <xf numFmtId="43" fontId="6" fillId="2" borderId="2" xfId="3" applyNumberFormat="1" applyFont="1" applyFill="1" applyBorder="1" applyAlignment="1">
      <alignment horizontal="right"/>
    </xf>
    <xf numFmtId="43" fontId="6" fillId="2" borderId="2" xfId="1" applyFont="1" applyFill="1" applyBorder="1" applyAlignment="1">
      <alignment horizontal="right"/>
    </xf>
    <xf numFmtId="0" fontId="4" fillId="4" borderId="7" xfId="0" applyFont="1" applyFill="1" applyBorder="1"/>
    <xf numFmtId="165" fontId="10" fillId="4" borderId="13" xfId="3" applyFont="1" applyFill="1" applyBorder="1"/>
    <xf numFmtId="165" fontId="10" fillId="4" borderId="2" xfId="3" applyFont="1" applyFill="1" applyBorder="1"/>
    <xf numFmtId="165" fontId="10" fillId="4" borderId="14" xfId="3" applyFont="1" applyFill="1" applyBorder="1"/>
    <xf numFmtId="165" fontId="10" fillId="4" borderId="12" xfId="3" applyFont="1" applyFill="1" applyBorder="1"/>
    <xf numFmtId="0" fontId="4" fillId="0" borderId="0" xfId="0" applyFont="1"/>
    <xf numFmtId="165" fontId="11" fillId="0" borderId="0" xfId="3" applyFont="1" applyFill="1" applyBorder="1"/>
    <xf numFmtId="43" fontId="11" fillId="0" borderId="0" xfId="1" applyFont="1" applyFill="1" applyBorder="1"/>
    <xf numFmtId="0" fontId="5" fillId="0" borderId="0" xfId="0" applyFont="1" applyAlignment="1">
      <alignment horizontal="center"/>
    </xf>
  </cellXfs>
  <cellStyles count="5">
    <cellStyle name="Normal" xfId="0" builtinId="0"/>
    <cellStyle name="Normal 3" xfId="2" xr:uid="{5264A21A-BF72-411D-B70D-5B34C6FD4034}"/>
    <cellStyle name="Normal 4 2" xfId="4" xr:uid="{5BF3BC81-5514-4124-98AB-81A391944B97}"/>
    <cellStyle name="Vírgula" xfId="1" builtinId="3"/>
    <cellStyle name="Vírgula 2" xfId="3" xr:uid="{832673DA-487C-498A-8999-6F4D12A1C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180975</xdr:rowOff>
    </xdr:from>
    <xdr:to>
      <xdr:col>3</xdr:col>
      <xdr:colOff>19050</xdr:colOff>
      <xdr:row>3</xdr:row>
      <xdr:rowOff>390525</xdr:rowOff>
    </xdr:to>
    <xdr:pic>
      <xdr:nvPicPr>
        <xdr:cNvPr id="2" name="Imagem 2" descr="Y:\Logo TJSC-DGA-DOF.jpg">
          <a:extLst>
            <a:ext uri="{FF2B5EF4-FFF2-40B4-BE49-F238E27FC236}">
              <a16:creationId xmlns:a16="http://schemas.microsoft.com/office/drawing/2014/main" id="{5C2182E5-F099-4F4C-8DAC-B6FC8C8F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80975"/>
          <a:ext cx="1219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a Beatriz Guarda Lara" id="{D73D1E05-5925-4B33-B025-EC7A090D4C1A}" userId="S::maralara@tjsc.jus.br::44d7d252-1f8d-4956-b880-9ea5367691f5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9" dT="2023-06-14T21:05:00.42" personId="{D73D1E05-5925-4B33-B025-EC7A090D4C1A}" id="{8E4A7E43-DCC8-4D1F-AAD2-BC3DA839ACC5}">
    <text>Conversão em receita na fonte incorreta, reg. Em junho fonte 1760212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60F1-43BB-4D26-9FE1-596EAAD8D980}">
  <sheetPr>
    <pageSetUpPr fitToPage="1"/>
  </sheetPr>
  <dimension ref="A1:U42"/>
  <sheetViews>
    <sheetView showGridLines="0" tabSelected="1" workbookViewId="0">
      <selection activeCell="O10" sqref="O10"/>
    </sheetView>
  </sheetViews>
  <sheetFormatPr defaultRowHeight="15" x14ac:dyDescent="0.25"/>
  <cols>
    <col min="1" max="1" width="50" style="2" customWidth="1"/>
    <col min="2" max="2" width="16.140625" style="2" customWidth="1"/>
    <col min="3" max="3" width="15.28515625" style="2" customWidth="1"/>
    <col min="4" max="4" width="15.5703125" style="2" customWidth="1"/>
    <col min="5" max="7" width="15.28515625" style="2" customWidth="1"/>
    <col min="8" max="8" width="11.7109375" style="2" bestFit="1" customWidth="1"/>
    <col min="9" max="9" width="13.28515625" style="2" bestFit="1" customWidth="1"/>
    <col min="10" max="10" width="11.7109375" style="2" bestFit="1" customWidth="1"/>
    <col min="11" max="16384" width="9.140625" style="2"/>
  </cols>
  <sheetData>
    <row r="1" spans="1:10" x14ac:dyDescent="0.25">
      <c r="A1" s="1"/>
      <c r="B1" s="1"/>
      <c r="C1" s="1"/>
      <c r="D1" s="1"/>
      <c r="E1" s="1"/>
      <c r="F1" s="1"/>
      <c r="G1" s="1"/>
    </row>
    <row r="2" spans="1:10" x14ac:dyDescent="0.25">
      <c r="A2" s="1"/>
      <c r="B2" s="1"/>
      <c r="C2" s="1"/>
      <c r="D2" s="1"/>
      <c r="E2" s="1"/>
      <c r="F2" s="1"/>
      <c r="G2" s="1"/>
    </row>
    <row r="3" spans="1:10" ht="45" customHeight="1" x14ac:dyDescent="0.25">
      <c r="A3" s="3"/>
      <c r="B3" s="3"/>
      <c r="C3" s="3"/>
      <c r="D3" s="3"/>
      <c r="E3" s="3"/>
      <c r="F3" s="3"/>
      <c r="G3" s="3"/>
    </row>
    <row r="4" spans="1:10" ht="45" customHeight="1" x14ac:dyDescent="0.25">
      <c r="A4" s="3"/>
      <c r="B4" s="3"/>
      <c r="C4" s="3"/>
      <c r="D4" s="3"/>
      <c r="E4" s="3"/>
      <c r="F4" s="3"/>
      <c r="G4" s="3"/>
    </row>
    <row r="5" spans="1:10" ht="21.75" customHeight="1" x14ac:dyDescent="0.25">
      <c r="A5" s="4" t="s">
        <v>0</v>
      </c>
      <c r="B5" s="4"/>
      <c r="C5" s="4"/>
      <c r="D5" s="4"/>
      <c r="E5" s="4"/>
      <c r="F5" s="4"/>
      <c r="G5" s="4"/>
    </row>
    <row r="6" spans="1:10" hidden="1" x14ac:dyDescent="0.25">
      <c r="A6" s="4" t="s">
        <v>1</v>
      </c>
      <c r="B6" s="4"/>
      <c r="C6" s="4"/>
      <c r="D6" s="4"/>
      <c r="E6" s="4"/>
      <c r="F6" s="4"/>
      <c r="G6" s="4"/>
    </row>
    <row r="7" spans="1:10" x14ac:dyDescent="0.25">
      <c r="A7" s="4" t="s">
        <v>2</v>
      </c>
      <c r="B7" s="4"/>
      <c r="C7" s="4"/>
      <c r="D7" s="4"/>
      <c r="E7" s="4"/>
      <c r="F7" s="4"/>
      <c r="G7" s="4"/>
    </row>
    <row r="8" spans="1:10" ht="14.25" customHeight="1" x14ac:dyDescent="0.25">
      <c r="A8" s="5"/>
      <c r="B8" s="5"/>
      <c r="C8" s="6"/>
      <c r="D8" s="6"/>
      <c r="E8" s="6"/>
      <c r="F8" s="6"/>
      <c r="G8" s="6"/>
      <c r="I8" s="7"/>
    </row>
    <row r="9" spans="1:10" ht="16.5" customHeight="1" x14ac:dyDescent="0.25">
      <c r="A9" s="8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</row>
    <row r="10" spans="1:10" ht="16.5" customHeight="1" x14ac:dyDescent="0.25">
      <c r="A10" s="8"/>
      <c r="B10" s="9"/>
      <c r="C10" s="9"/>
      <c r="D10" s="9"/>
      <c r="E10" s="9"/>
      <c r="F10" s="9"/>
      <c r="G10" s="9"/>
    </row>
    <row r="11" spans="1:10" ht="16.5" hidden="1" customHeight="1" x14ac:dyDescent="0.25">
      <c r="A11" s="10"/>
      <c r="B11" s="11"/>
      <c r="C11" s="12"/>
      <c r="D11" s="12"/>
      <c r="E11" s="12"/>
      <c r="F11" s="13"/>
      <c r="G11" s="14"/>
    </row>
    <row r="12" spans="1:10" ht="16.5" customHeight="1" x14ac:dyDescent="0.25">
      <c r="A12" s="15" t="s">
        <v>10</v>
      </c>
      <c r="B12" s="16">
        <v>3447451.0700000012</v>
      </c>
      <c r="C12" s="16">
        <f>B33</f>
        <v>2059218.410000002</v>
      </c>
      <c r="D12" s="16">
        <f>C33</f>
        <v>2089036.870000002</v>
      </c>
      <c r="E12" s="16">
        <f>D33</f>
        <v>2007389.5900000008</v>
      </c>
      <c r="F12" s="16">
        <f>E33</f>
        <v>2784111.6300000008</v>
      </c>
      <c r="G12" s="16">
        <f>F33</f>
        <v>4396061.6400000015</v>
      </c>
    </row>
    <row r="13" spans="1:10" ht="16.5" hidden="1" customHeight="1" x14ac:dyDescent="0.25">
      <c r="A13" s="17"/>
      <c r="B13" s="18"/>
      <c r="C13" s="19"/>
      <c r="D13" s="19"/>
      <c r="E13" s="20"/>
      <c r="F13" s="20"/>
      <c r="G13" s="21"/>
    </row>
    <row r="14" spans="1:10" ht="16.5" customHeight="1" x14ac:dyDescent="0.25">
      <c r="A14" s="15" t="s">
        <v>11</v>
      </c>
      <c r="B14" s="16">
        <f>B16+B17+B18+B20+B19</f>
        <v>6919623</v>
      </c>
      <c r="C14" s="16">
        <f>C16+C17+C18+C20+C19</f>
        <v>6139050.0899999999</v>
      </c>
      <c r="D14" s="16">
        <f>D16+D17+D18+D20+D19</f>
        <v>6144451.1799999997</v>
      </c>
      <c r="E14" s="16">
        <f>E16+E17+E18+E20+E19</f>
        <v>6889583.5</v>
      </c>
      <c r="F14" s="16">
        <f>F16+F17+F18+F20+F19</f>
        <v>7924452.4900000002</v>
      </c>
      <c r="G14" s="16">
        <f>G16+G17+G18+G20+G19</f>
        <v>7725551.9199999999</v>
      </c>
      <c r="J14" s="22"/>
    </row>
    <row r="15" spans="1:10" ht="16.5" hidden="1" customHeight="1" x14ac:dyDescent="0.25">
      <c r="A15" s="23"/>
      <c r="B15" s="24"/>
      <c r="C15" s="25"/>
      <c r="D15" s="26"/>
      <c r="E15" s="27"/>
      <c r="F15" s="28"/>
      <c r="G15" s="29"/>
    </row>
    <row r="16" spans="1:10" ht="16.5" customHeight="1" x14ac:dyDescent="0.25">
      <c r="A16" s="23" t="s">
        <v>12</v>
      </c>
      <c r="B16" s="24">
        <f>6645883+269520.26+4219.74</f>
        <v>6919623</v>
      </c>
      <c r="C16" s="25">
        <v>6139050.0899999999</v>
      </c>
      <c r="D16" s="26">
        <f>6027743.21+116707.97</f>
        <v>6144451.1799999997</v>
      </c>
      <c r="E16" s="30">
        <v>6889583.5</v>
      </c>
      <c r="F16" s="31">
        <v>7924452.4900000002</v>
      </c>
      <c r="G16" s="32">
        <v>7725551.9199999999</v>
      </c>
    </row>
    <row r="17" spans="1:21" ht="16.5" hidden="1" customHeight="1" x14ac:dyDescent="0.25">
      <c r="A17" s="23" t="s">
        <v>13</v>
      </c>
      <c r="B17" s="24">
        <v>0</v>
      </c>
      <c r="C17" s="25">
        <v>0</v>
      </c>
      <c r="D17" s="26"/>
      <c r="E17" s="30"/>
      <c r="F17" s="33"/>
      <c r="G17" s="29"/>
      <c r="H17" s="7"/>
      <c r="J17" s="22"/>
    </row>
    <row r="18" spans="1:21" ht="16.5" hidden="1" customHeight="1" x14ac:dyDescent="0.25">
      <c r="A18" s="23" t="s">
        <v>14</v>
      </c>
      <c r="B18" s="24">
        <v>0</v>
      </c>
      <c r="C18" s="24">
        <v>0</v>
      </c>
      <c r="D18" s="25"/>
      <c r="E18" s="30"/>
      <c r="F18" s="31"/>
      <c r="G18" s="32"/>
      <c r="J18" s="22"/>
    </row>
    <row r="19" spans="1:21" ht="16.5" hidden="1" customHeight="1" x14ac:dyDescent="0.25">
      <c r="A19" s="23" t="s">
        <v>15</v>
      </c>
      <c r="B19" s="24">
        <v>0</v>
      </c>
      <c r="C19" s="25">
        <v>0</v>
      </c>
      <c r="D19" s="25"/>
      <c r="E19" s="30"/>
      <c r="F19" s="30"/>
      <c r="G19" s="32"/>
      <c r="J19" s="22"/>
      <c r="L19" s="22"/>
    </row>
    <row r="20" spans="1:21" ht="16.5" hidden="1" customHeight="1" x14ac:dyDescent="0.25">
      <c r="A20" s="23" t="s">
        <v>16</v>
      </c>
      <c r="B20" s="34">
        <v>0</v>
      </c>
      <c r="C20" s="25">
        <v>0</v>
      </c>
      <c r="D20" s="25"/>
      <c r="E20" s="30">
        <v>0</v>
      </c>
      <c r="F20" s="33"/>
      <c r="G20" s="32"/>
      <c r="J20" s="22"/>
    </row>
    <row r="21" spans="1:21" ht="16.5" customHeight="1" x14ac:dyDescent="0.25">
      <c r="A21" s="15" t="s">
        <v>17</v>
      </c>
      <c r="B21" s="16">
        <f>B23+B24+B25+B26+B27+B28</f>
        <v>8307855.6599999992</v>
      </c>
      <c r="C21" s="16">
        <f>C23+C24+C25+C26+C27+C28+C29+C30</f>
        <v>6109231.6299999999</v>
      </c>
      <c r="D21" s="16">
        <f>D23+D24+D25+D26+D27+D28+D29</f>
        <v>6226098.4600000009</v>
      </c>
      <c r="E21" s="16">
        <f>E23+E24+E25+E26+E27+E28+E30+E29</f>
        <v>6112861.46</v>
      </c>
      <c r="F21" s="16">
        <f>F23+F24+F25+F26+F27+F28+F30+F29</f>
        <v>6312502.4799999995</v>
      </c>
      <c r="G21" s="16">
        <f>G23+G24+G25+G26+G27+G28+G30+G29</f>
        <v>6454102.2200000007</v>
      </c>
      <c r="J21" s="22"/>
    </row>
    <row r="22" spans="1:21" ht="16.5" hidden="1" customHeight="1" x14ac:dyDescent="0.25">
      <c r="A22" s="23"/>
      <c r="B22" s="24"/>
      <c r="C22" s="25"/>
      <c r="D22" s="25"/>
      <c r="E22" s="28"/>
      <c r="F22" s="28"/>
      <c r="G22" s="32"/>
    </row>
    <row r="23" spans="1:21" ht="16.5" hidden="1" customHeight="1" x14ac:dyDescent="0.25">
      <c r="A23" s="23" t="s">
        <v>18</v>
      </c>
      <c r="B23" s="24">
        <v>0</v>
      </c>
      <c r="C23" s="24">
        <v>0</v>
      </c>
      <c r="D23" s="25"/>
      <c r="E23" s="30"/>
      <c r="F23" s="33"/>
      <c r="G23" s="32"/>
      <c r="I23" s="35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16.5" hidden="1" customHeight="1" x14ac:dyDescent="0.25">
      <c r="A24" s="23" t="s">
        <v>19</v>
      </c>
      <c r="B24" s="24"/>
      <c r="C24" s="24"/>
      <c r="D24" s="25"/>
      <c r="E24" s="30"/>
      <c r="F24" s="31"/>
      <c r="G24" s="29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16.5" customHeight="1" x14ac:dyDescent="0.25">
      <c r="A25" s="23" t="s">
        <v>20</v>
      </c>
      <c r="B25" s="24">
        <f>2641258.53+3762035.15</f>
        <v>6403293.6799999997</v>
      </c>
      <c r="C25" s="25">
        <v>4022076.33</v>
      </c>
      <c r="D25" s="25">
        <f>3967287.81-72.55</f>
        <v>3967215.2600000002</v>
      </c>
      <c r="E25" s="30">
        <f>4136857.74-66.98</f>
        <v>4136790.7600000002</v>
      </c>
      <c r="F25" s="33">
        <f>4580768.81</f>
        <v>4580768.8099999996</v>
      </c>
      <c r="G25" s="29">
        <v>4539327.37</v>
      </c>
    </row>
    <row r="26" spans="1:21" ht="16.5" customHeight="1" x14ac:dyDescent="0.25">
      <c r="A26" s="23" t="s">
        <v>21</v>
      </c>
      <c r="B26" s="24">
        <v>1112671.8</v>
      </c>
      <c r="C26" s="25">
        <v>1261442.1000000001</v>
      </c>
      <c r="D26" s="25">
        <f>1190259.84</f>
        <v>1190259.8400000001</v>
      </c>
      <c r="E26" s="30">
        <v>1190123.8500000001</v>
      </c>
      <c r="F26" s="33">
        <v>930431.29</v>
      </c>
      <c r="G26" s="29">
        <v>1029397.99</v>
      </c>
      <c r="H26" s="35"/>
      <c r="I26" s="36"/>
      <c r="J26" s="35"/>
      <c r="K26" s="35"/>
      <c r="L26" s="35"/>
      <c r="M26" s="35"/>
      <c r="N26" s="35"/>
    </row>
    <row r="27" spans="1:21" ht="16.5" customHeight="1" x14ac:dyDescent="0.25">
      <c r="A27" s="23" t="s">
        <v>22</v>
      </c>
      <c r="B27" s="24">
        <f>6306.24+720932.86</f>
        <v>727239.1</v>
      </c>
      <c r="C27" s="25">
        <f>728191.89+32201.32+123.45</f>
        <v>760516.65999999992</v>
      </c>
      <c r="D27" s="25">
        <f>962067.64+312.95+46512.33-277.24-277.24-277.24</f>
        <v>1008061.2</v>
      </c>
      <c r="E27" s="30">
        <f>23159.9-250.26+696764.65</f>
        <v>719674.29</v>
      </c>
      <c r="F27" s="33">
        <f>705454.98-730.26+27216.46+558.81</f>
        <v>732499.99</v>
      </c>
      <c r="G27" s="29">
        <f>783566.91+22056.58+492.23</f>
        <v>806115.72</v>
      </c>
      <c r="H27" s="35"/>
      <c r="I27" s="37"/>
      <c r="J27" s="35"/>
      <c r="K27" s="35"/>
      <c r="L27" s="35"/>
      <c r="M27" s="35"/>
      <c r="N27" s="35"/>
    </row>
    <row r="28" spans="1:21" ht="16.5" customHeight="1" x14ac:dyDescent="0.25">
      <c r="A28" s="23" t="s">
        <v>23</v>
      </c>
      <c r="B28" s="24">
        <v>64651.08</v>
      </c>
      <c r="C28" s="25">
        <v>69196.240000000005</v>
      </c>
      <c r="D28" s="25">
        <v>61390.5</v>
      </c>
      <c r="E28" s="30">
        <v>61444.52</v>
      </c>
      <c r="F28" s="26">
        <v>68896.5</v>
      </c>
      <c r="G28" s="29">
        <v>79244.53</v>
      </c>
      <c r="I28" s="22"/>
    </row>
    <row r="29" spans="1:21" x14ac:dyDescent="0.25">
      <c r="A29" s="23" t="s">
        <v>24</v>
      </c>
      <c r="B29" s="24">
        <v>0</v>
      </c>
      <c r="C29" s="25">
        <f>-180.03-3819.67</f>
        <v>-3999.7000000000003</v>
      </c>
      <c r="D29" s="25">
        <f>-4828.04+3999.7</f>
        <v>-828.34000000000015</v>
      </c>
      <c r="E29" s="30">
        <v>4828.04</v>
      </c>
      <c r="F29" s="31">
        <v>-94.11</v>
      </c>
      <c r="G29" s="29">
        <v>16.61</v>
      </c>
      <c r="H29" s="22"/>
      <c r="I29" s="38"/>
      <c r="J29" s="7"/>
    </row>
    <row r="30" spans="1:21" hidden="1" x14ac:dyDescent="0.25">
      <c r="A30" s="23"/>
      <c r="B30" s="24"/>
      <c r="C30" s="25"/>
      <c r="D30" s="25"/>
      <c r="E30" s="28"/>
      <c r="F30" s="39"/>
      <c r="G30" s="32"/>
      <c r="I30" s="7"/>
    </row>
    <row r="31" spans="1:21" ht="16.5" customHeight="1" x14ac:dyDescent="0.25">
      <c r="A31" s="15" t="s">
        <v>25</v>
      </c>
      <c r="B31" s="16">
        <f>B14-B21</f>
        <v>-1388232.6599999992</v>
      </c>
      <c r="C31" s="40">
        <f>C14-C21</f>
        <v>29818.459999999963</v>
      </c>
      <c r="D31" s="40">
        <f>D14-D21</f>
        <v>-81647.280000001192</v>
      </c>
      <c r="E31" s="40">
        <f>E14-E21</f>
        <v>776722.04</v>
      </c>
      <c r="F31" s="16">
        <f>F14-F21</f>
        <v>1611950.0100000007</v>
      </c>
      <c r="G31" s="16">
        <f>G14-G21</f>
        <v>1271449.6999999993</v>
      </c>
    </row>
    <row r="32" spans="1:21" ht="16.5" hidden="1" customHeight="1" x14ac:dyDescent="0.25">
      <c r="A32" s="17"/>
      <c r="B32" s="41"/>
      <c r="C32" s="42"/>
      <c r="D32" s="42"/>
      <c r="E32" s="43"/>
      <c r="F32" s="44"/>
      <c r="G32" s="45"/>
    </row>
    <row r="33" spans="1:10" ht="16.5" customHeight="1" x14ac:dyDescent="0.25">
      <c r="A33" s="46" t="s">
        <v>26</v>
      </c>
      <c r="B33" s="47">
        <f>B12+B31</f>
        <v>2059218.410000002</v>
      </c>
      <c r="C33" s="48">
        <f>C12+C31</f>
        <v>2089036.870000002</v>
      </c>
      <c r="D33" s="48">
        <f>D12+D31</f>
        <v>2007389.5900000008</v>
      </c>
      <c r="E33" s="48">
        <f>E12+E31</f>
        <v>2784111.6300000008</v>
      </c>
      <c r="F33" s="49">
        <f>F12+F31</f>
        <v>4396061.6400000015</v>
      </c>
      <c r="G33" s="50">
        <f>G12+G31</f>
        <v>5667511.3400000008</v>
      </c>
      <c r="H33" s="22"/>
    </row>
    <row r="34" spans="1:10" ht="16.5" hidden="1" x14ac:dyDescent="0.3">
      <c r="A34" s="51" t="s">
        <v>27</v>
      </c>
      <c r="B34" s="52"/>
      <c r="C34" s="53"/>
      <c r="D34" s="54"/>
      <c r="E34" s="54"/>
      <c r="F34" s="55"/>
      <c r="G34" s="55"/>
    </row>
    <row r="35" spans="1:10" ht="16.5" x14ac:dyDescent="0.3">
      <c r="A35" s="56" t="s">
        <v>28</v>
      </c>
      <c r="B35" s="57"/>
      <c r="C35" s="57"/>
      <c r="D35" s="57">
        <f>2007308.52+73.22+7.85-D33</f>
        <v>0</v>
      </c>
      <c r="E35" s="57"/>
      <c r="F35" s="57"/>
      <c r="G35" s="58"/>
      <c r="H35" s="22"/>
    </row>
    <row r="36" spans="1:10" x14ac:dyDescent="0.25">
      <c r="A36" s="59" t="s">
        <v>29</v>
      </c>
      <c r="B36" s="59"/>
      <c r="C36" s="59"/>
      <c r="D36" s="59"/>
      <c r="E36" s="59"/>
      <c r="F36" s="59"/>
      <c r="G36" s="59"/>
    </row>
    <row r="37" spans="1:10" x14ac:dyDescent="0.25">
      <c r="A37" s="59" t="s">
        <v>30</v>
      </c>
      <c r="B37" s="59"/>
      <c r="C37" s="59"/>
      <c r="D37" s="59"/>
      <c r="E37" s="59"/>
      <c r="F37" s="59"/>
      <c r="G37" s="59"/>
      <c r="H37" s="22"/>
      <c r="J37" s="22"/>
    </row>
    <row r="38" spans="1:10" x14ac:dyDescent="0.25">
      <c r="A38" s="59"/>
      <c r="B38" s="59"/>
      <c r="C38" s="59"/>
      <c r="D38" s="59"/>
      <c r="E38" s="59"/>
      <c r="F38" s="59"/>
      <c r="G38" s="59"/>
      <c r="H38" s="22"/>
    </row>
    <row r="42" spans="1:10" x14ac:dyDescent="0.25">
      <c r="G42" s="38"/>
    </row>
  </sheetData>
  <mergeCells count="15">
    <mergeCell ref="A36:G36"/>
    <mergeCell ref="A37:G37"/>
    <mergeCell ref="A38:G38"/>
    <mergeCell ref="F9:F10"/>
    <mergeCell ref="G9:G10"/>
    <mergeCell ref="A1:G2"/>
    <mergeCell ref="A5:G5"/>
    <mergeCell ref="A6:G6"/>
    <mergeCell ref="A7:G7"/>
    <mergeCell ref="A8:B8"/>
    <mergeCell ref="A9:A10"/>
    <mergeCell ref="B9:B10"/>
    <mergeCell ref="C9:C10"/>
    <mergeCell ref="D9:D10"/>
    <mergeCell ref="E9:E10"/>
  </mergeCells>
  <pageMargins left="0.511811024" right="0.511811024" top="0.78740157499999996" bottom="0.78740157499999996" header="0.31496062000000002" footer="0.31496062000000002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Beatriz Guarda Lara</dc:creator>
  <cp:lastModifiedBy>Mara Beatriz Guarda Lara</cp:lastModifiedBy>
  <cp:lastPrinted>2024-07-04T23:08:22Z</cp:lastPrinted>
  <dcterms:created xsi:type="dcterms:W3CDTF">2024-07-04T23:00:27Z</dcterms:created>
  <dcterms:modified xsi:type="dcterms:W3CDTF">2024-07-04T23:08:41Z</dcterms:modified>
</cp:coreProperties>
</file>